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560" activeTab="0"/>
  </bookViews>
  <sheets>
    <sheet name="ENE A DIC (2)" sheetId="1" r:id="rId1"/>
  </sheets>
  <definedNames>
    <definedName name="_xlnm.Print_Area" localSheetId="0">'ENE A DIC (2)'!$C$17:$I$37</definedName>
    <definedName name="_xlnm.Print_Titles" localSheetId="0">'ENE A DIC (2)'!$1:$5</definedName>
  </definedNames>
  <calcPr fullCalcOnLoad="1"/>
</workbook>
</file>

<file path=xl/sharedStrings.xml><?xml version="1.0" encoding="utf-8"?>
<sst xmlns="http://schemas.openxmlformats.org/spreadsheetml/2006/main" count="89" uniqueCount="84">
  <si>
    <t>I.E SANTA BARBARA</t>
  </si>
  <si>
    <t>INFORME  DE INGRESOS CONTRATACION Y PAGOS</t>
  </si>
  <si>
    <t>VIGENCIA 2015</t>
  </si>
  <si>
    <t xml:space="preserve">PERIODO </t>
  </si>
  <si>
    <t>ENERO A 31 DE DICIEMBRE 2015</t>
  </si>
  <si>
    <t xml:space="preserve">                    TOTAL INGRESOS</t>
  </si>
  <si>
    <t>SALDO  EN BANCOS A DICIEMBRE 31 DE 2014</t>
  </si>
  <si>
    <t xml:space="preserve">(+) INGRESOS  </t>
  </si>
  <si>
    <t>CERTIFICADOS Y CONSTANCIAS</t>
  </si>
  <si>
    <t>INTERESES BANCARIOS</t>
  </si>
  <si>
    <t>ARRENDAMIENTO DE ESPACIOS</t>
  </si>
  <si>
    <t>TRANSFERENCIAS DEL SISTEMA GENERAL DE PARTICIPACIONES PARA EDUCACION</t>
  </si>
  <si>
    <t>INGRESOS EXTRAORDINARIOS</t>
  </si>
  <si>
    <t>(-) EGRESOS</t>
  </si>
  <si>
    <t>CD</t>
  </si>
  <si>
    <t>Fecha</t>
  </si>
  <si>
    <t>No de Contrato</t>
  </si>
  <si>
    <t>Tercero</t>
  </si>
  <si>
    <t>Concepto</t>
  </si>
  <si>
    <t>Valor Contrato</t>
  </si>
  <si>
    <t>Pagos del Periodo</t>
  </si>
  <si>
    <t>Saldo X Ejecutar</t>
  </si>
  <si>
    <t>% Ejecucion</t>
  </si>
  <si>
    <t>S/N</t>
  </si>
  <si>
    <t>TELMEX</t>
  </si>
  <si>
    <t>INTERNET Y TELEFONO</t>
  </si>
  <si>
    <t>1151.20.06.001</t>
  </si>
  <si>
    <t>ROSA MARIA GARCIA SARMIENTO</t>
  </si>
  <si>
    <t>ASESORIA PROFESIONAL CONTABLE DURANTE LA VIGENCIA 2015</t>
  </si>
  <si>
    <t>BANCO CAJA SOCIAL</t>
  </si>
  <si>
    <t>4X1000, COMISIONES, GASTOS BANCARIOS</t>
  </si>
  <si>
    <t>VARIOS</t>
  </si>
  <si>
    <t>IMPREVISTOS AJUSTES AL MIL POR IMPUESTOS</t>
  </si>
  <si>
    <t>1151,20,06,002</t>
  </si>
  <si>
    <t>OLMEDO RAYO</t>
  </si>
  <si>
    <t>MANTENIMIENTO GENERAL PLANTA FISICA</t>
  </si>
  <si>
    <t>1151,20,06,003</t>
  </si>
  <si>
    <t>ADRIANA PATRICIA CORTES</t>
  </si>
  <si>
    <t xml:space="preserve">RECARGA DE TONER </t>
  </si>
  <si>
    <t>1151,20,03,001</t>
  </si>
  <si>
    <t>MARGARITA RAYO</t>
  </si>
  <si>
    <t>FOTOCOPIAS</t>
  </si>
  <si>
    <t>1151.20.03.002</t>
  </si>
  <si>
    <t>FERRETERIA VILLA</t>
  </si>
  <si>
    <t>SUMINISTRO DE MATERIALES PARA MANTENIMIENTO GENERAL DE LA PLANTA FISICA DE TODAS LAS SEDES</t>
  </si>
  <si>
    <t>1151.20.03.003</t>
  </si>
  <si>
    <t>VALLE ASEO</t>
  </si>
  <si>
    <t>SUMINISTRO ELEMENTOS DE ASEO</t>
  </si>
  <si>
    <t>1151.20.03.004</t>
  </si>
  <si>
    <t>COMERCIALIZADORA MARDEN</t>
  </si>
  <si>
    <t>SUMINISTRO MATERIALES PAPELERIA</t>
  </si>
  <si>
    <t>1151.20.03.005</t>
  </si>
  <si>
    <t>RICARDO ANDRES SAAVEDRA GONZALEZ</t>
  </si>
  <si>
    <t xml:space="preserve">SUMINISTRO CARNET Y ACTUALIZACION PROGRAMA DE NOTAS </t>
  </si>
  <si>
    <t>1151.20.03.006</t>
  </si>
  <si>
    <t>SEGUROS GENERALES DE COLOMBIA</t>
  </si>
  <si>
    <t>POLIZA PARA BIENES Y MANEJO</t>
  </si>
  <si>
    <t>1151,20,03,008</t>
  </si>
  <si>
    <t>LOS TRES EDITORES</t>
  </si>
  <si>
    <t>SUMINISTRO DE LIBROS ESCOLARES</t>
  </si>
  <si>
    <t xml:space="preserve">OTRO SI </t>
  </si>
  <si>
    <t>1151,20,03,009</t>
  </si>
  <si>
    <t>SUMINISTRO MESAS TRAPEZOIDALES Y SILLAS</t>
  </si>
  <si>
    <t>JOSE BEIMAR TORRES TOBON</t>
  </si>
  <si>
    <t>1151,20,03,010</t>
  </si>
  <si>
    <t>SUMINISTRO DE DIPLOMAS, ACTAS, MEDALLAS</t>
  </si>
  <si>
    <t>ALEXANDER MAYAC MELO</t>
  </si>
  <si>
    <t>1151,20,03,011</t>
  </si>
  <si>
    <t>SUMINISTRO DE MANUALES DE CONVIVENCIA</t>
  </si>
  <si>
    <t>ANDRES MAURICIO MARIN IPAZ</t>
  </si>
  <si>
    <t>TOTALES</t>
  </si>
  <si>
    <t>EJECUCION</t>
  </si>
  <si>
    <t xml:space="preserve">(+) CUENTAS X PAGAR </t>
  </si>
  <si>
    <t>INGRESOS</t>
  </si>
  <si>
    <t>RECAUDOS</t>
  </si>
  <si>
    <t>TOTAL</t>
  </si>
  <si>
    <t>(-) ANTICIPOS</t>
  </si>
  <si>
    <t>PAGOS</t>
  </si>
  <si>
    <t>BANCOS</t>
  </si>
  <si>
    <t>SALDO ACTUAL EN BANCOS</t>
  </si>
  <si>
    <t>LIC. CARLOS JULIO CASTRO MERCHAN</t>
  </si>
  <si>
    <t>PROYECTÓ: ROSA MARIA GARCIA SARMIENTO</t>
  </si>
  <si>
    <t>Rector</t>
  </si>
  <si>
    <t>CONTADORA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</si>
</sst>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$-240A]\ * #,##0.00_);_([$$-240A]\ * \(#,##0.00\);_([$$-240A]\ * &quot;-&quot;??_);_(@_)"/>
    <numFmt numFmtId="165" formatCode="[$-C0A]d\-mmm;@"/>
    <numFmt numFmtId="166" formatCode="_ [$€-2]\ * #,##0.00_ ;_ [$€-2]\ * \-#,##0.00_ ;_ [$€-2]\ * &quot;-&quot;??_ 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8"/>
      <color indexed="10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8"/>
      <color rgb="FFFF0000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166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vertical="center"/>
    </xf>
    <xf numFmtId="9" fontId="0" fillId="0" borderId="0" xfId="57" applyFont="1" applyFill="1" applyAlignment="1">
      <alignment horizontal="center"/>
    </xf>
    <xf numFmtId="44" fontId="0" fillId="0" borderId="0" xfId="51" applyFont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53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54" fillId="0" borderId="0" xfId="0" applyFont="1" applyFill="1" applyAlignment="1">
      <alignment vertical="center"/>
    </xf>
    <xf numFmtId="164" fontId="55" fillId="0" borderId="11" xfId="51" applyNumberFormat="1" applyFont="1" applyFill="1" applyBorder="1" applyAlignment="1">
      <alignment vertical="center"/>
    </xf>
    <xf numFmtId="164" fontId="53" fillId="0" borderId="0" xfId="48" applyNumberFormat="1" applyFont="1" applyFill="1" applyAlignment="1">
      <alignment vertical="center"/>
    </xf>
    <xf numFmtId="0" fontId="56" fillId="0" borderId="0" xfId="0" applyFont="1" applyFill="1" applyAlignment="1">
      <alignment vertical="center"/>
    </xf>
    <xf numFmtId="164" fontId="54" fillId="0" borderId="0" xfId="51" applyNumberFormat="1" applyFont="1" applyFill="1" applyAlignment="1">
      <alignment vertical="center"/>
    </xf>
    <xf numFmtId="164" fontId="0" fillId="0" borderId="0" xfId="51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9" fontId="6" fillId="0" borderId="15" xfId="57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64" fontId="8" fillId="0" borderId="17" xfId="48" applyNumberFormat="1" applyFont="1" applyFill="1" applyBorder="1" applyAlignment="1">
      <alignment vertical="center"/>
    </xf>
    <xf numFmtId="9" fontId="8" fillId="0" borderId="18" xfId="57" applyFont="1" applyFill="1" applyBorder="1" applyAlignment="1">
      <alignment horizontal="center" vertical="center"/>
    </xf>
    <xf numFmtId="44" fontId="0" fillId="33" borderId="0" xfId="51" applyFont="1" applyFill="1" applyAlignment="1">
      <alignment/>
    </xf>
    <xf numFmtId="0" fontId="0" fillId="33" borderId="0" xfId="0" applyFill="1" applyAlignment="1">
      <alignment/>
    </xf>
    <xf numFmtId="15" fontId="0" fillId="0" borderId="19" xfId="0" applyNumberFormat="1" applyFont="1" applyFill="1" applyBorder="1" applyAlignment="1">
      <alignment horizontal="right" vertical="center"/>
    </xf>
    <xf numFmtId="15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wrapText="1"/>
    </xf>
    <xf numFmtId="44" fontId="0" fillId="34" borderId="0" xfId="51" applyFont="1" applyFill="1" applyAlignment="1">
      <alignment/>
    </xf>
    <xf numFmtId="0" fontId="0" fillId="34" borderId="0" xfId="0" applyFill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14" fontId="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wrapText="1"/>
    </xf>
    <xf numFmtId="164" fontId="8" fillId="0" borderId="12" xfId="0" applyNumberFormat="1" applyFont="1" applyFill="1" applyBorder="1" applyAlignment="1">
      <alignment vertical="center"/>
    </xf>
    <xf numFmtId="9" fontId="8" fillId="0" borderId="12" xfId="57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65" fontId="8" fillId="0" borderId="17" xfId="0" applyNumberFormat="1" applyFont="1" applyFill="1" applyBorder="1" applyAlignment="1">
      <alignment horizontal="center" vertical="center"/>
    </xf>
    <xf numFmtId="9" fontId="8" fillId="0" borderId="21" xfId="57" applyFont="1" applyFill="1" applyBorder="1" applyAlignment="1">
      <alignment horizontal="center" vertical="center"/>
    </xf>
    <xf numFmtId="15" fontId="0" fillId="0" borderId="16" xfId="0" applyNumberFormat="1" applyFont="1" applyFill="1" applyBorder="1" applyAlignment="1">
      <alignment horizontal="right" vertical="center"/>
    </xf>
    <xf numFmtId="15" fontId="8" fillId="0" borderId="12" xfId="0" applyNumberFormat="1" applyFont="1" applyFill="1" applyBorder="1" applyAlignment="1">
      <alignment horizontal="center" vertical="center"/>
    </xf>
    <xf numFmtId="164" fontId="8" fillId="0" borderId="12" xfId="48" applyNumberFormat="1" applyFont="1" applyFill="1" applyBorder="1" applyAlignment="1">
      <alignment vertical="center"/>
    </xf>
    <xf numFmtId="9" fontId="8" fillId="0" borderId="12" xfId="57" applyFont="1" applyFill="1" applyBorder="1" applyAlignment="1">
      <alignment horizontal="center" vertical="center"/>
    </xf>
    <xf numFmtId="9" fontId="8" fillId="0" borderId="22" xfId="57" applyFont="1" applyFill="1" applyBorder="1" applyAlignment="1">
      <alignment horizontal="center" vertical="center"/>
    </xf>
    <xf numFmtId="44" fontId="0" fillId="34" borderId="20" xfId="51" applyFont="1" applyFill="1" applyBorder="1" applyAlignment="1">
      <alignment vertical="center"/>
    </xf>
    <xf numFmtId="44" fontId="0" fillId="34" borderId="20" xfId="51" applyFont="1" applyFill="1" applyBorder="1" applyAlignment="1">
      <alignment vertical="center" wrapText="1"/>
    </xf>
    <xf numFmtId="0" fontId="0" fillId="34" borderId="20" xfId="0" applyFill="1" applyBorder="1" applyAlignment="1">
      <alignment vertical="center" wrapText="1"/>
    </xf>
    <xf numFmtId="44" fontId="0" fillId="34" borderId="20" xfId="51" applyFont="1" applyFill="1" applyBorder="1" applyAlignment="1">
      <alignment/>
    </xf>
    <xf numFmtId="43" fontId="0" fillId="34" borderId="20" xfId="48" applyFont="1" applyFill="1" applyBorder="1" applyAlignment="1">
      <alignment/>
    </xf>
    <xf numFmtId="9" fontId="0" fillId="34" borderId="22" xfId="57" applyFont="1" applyFill="1" applyBorder="1" applyAlignment="1">
      <alignment/>
    </xf>
    <xf numFmtId="16" fontId="7" fillId="34" borderId="23" xfId="0" applyNumberFormat="1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vertical="center"/>
    </xf>
    <xf numFmtId="15" fontId="0" fillId="0" borderId="24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164" fontId="0" fillId="0" borderId="12" xfId="48" applyNumberFormat="1" applyFont="1" applyFill="1" applyBorder="1" applyAlignment="1">
      <alignment vertical="center"/>
    </xf>
    <xf numFmtId="164" fontId="0" fillId="0" borderId="17" xfId="48" applyNumberFormat="1" applyFont="1" applyFill="1" applyBorder="1" applyAlignment="1">
      <alignment vertical="center"/>
    </xf>
    <xf numFmtId="9" fontId="0" fillId="0" borderId="12" xfId="57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9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164" fontId="4" fillId="0" borderId="12" xfId="48" applyNumberFormat="1" applyFont="1" applyFill="1" applyBorder="1" applyAlignment="1">
      <alignment vertical="center"/>
    </xf>
    <xf numFmtId="9" fontId="4" fillId="0" borderId="12" xfId="57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4" fillId="0" borderId="0" xfId="48" applyNumberFormat="1" applyFont="1" applyFill="1" applyBorder="1" applyAlignment="1">
      <alignment vertical="center"/>
    </xf>
    <xf numFmtId="9" fontId="4" fillId="0" borderId="0" xfId="57" applyFont="1" applyFill="1" applyBorder="1" applyAlignment="1">
      <alignment horizontal="center" vertical="center"/>
    </xf>
    <xf numFmtId="44" fontId="0" fillId="0" borderId="0" xfId="51" applyFont="1" applyAlignment="1">
      <alignment/>
    </xf>
    <xf numFmtId="0" fontId="0" fillId="0" borderId="0" xfId="0" applyFont="1" applyAlignment="1">
      <alignment/>
    </xf>
    <xf numFmtId="164" fontId="54" fillId="0" borderId="0" xfId="48" applyNumberFormat="1" applyFont="1" applyFill="1" applyBorder="1" applyAlignment="1">
      <alignment vertical="center"/>
    </xf>
    <xf numFmtId="9" fontId="0" fillId="0" borderId="0" xfId="57" applyFont="1" applyFill="1" applyAlignment="1">
      <alignment horizontal="center"/>
    </xf>
    <xf numFmtId="0" fontId="5" fillId="0" borderId="0" xfId="0" applyFont="1" applyAlignment="1">
      <alignment/>
    </xf>
    <xf numFmtId="44" fontId="5" fillId="0" borderId="0" xfId="51" applyFont="1" applyAlignment="1">
      <alignment/>
    </xf>
    <xf numFmtId="44" fontId="57" fillId="0" borderId="0" xfId="51" applyFont="1" applyAlignment="1">
      <alignment/>
    </xf>
    <xf numFmtId="44" fontId="0" fillId="0" borderId="0" xfId="0" applyNumberFormat="1" applyAlignment="1">
      <alignment/>
    </xf>
    <xf numFmtId="164" fontId="0" fillId="0" borderId="0" xfId="0" applyNumberFormat="1" applyFont="1" applyFill="1" applyAlignment="1">
      <alignment vertical="center"/>
    </xf>
    <xf numFmtId="0" fontId="58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164" fontId="10" fillId="0" borderId="11" xfId="0" applyNumberFormat="1" applyFont="1" applyFill="1" applyBorder="1" applyAlignment="1">
      <alignment vertical="center"/>
    </xf>
    <xf numFmtId="164" fontId="5" fillId="0" borderId="0" xfId="51" applyNumberFormat="1" applyFont="1" applyFill="1" applyAlignment="1">
      <alignment vertical="center"/>
    </xf>
    <xf numFmtId="164" fontId="0" fillId="0" borderId="0" xfId="57" applyNumberFormat="1" applyFont="1" applyFill="1" applyAlignment="1">
      <alignment horizontal="center"/>
    </xf>
    <xf numFmtId="9" fontId="0" fillId="0" borderId="0" xfId="57" applyFont="1" applyFill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164" fontId="11" fillId="0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vertical="center"/>
    </xf>
    <xf numFmtId="9" fontId="0" fillId="0" borderId="0" xfId="57" applyFont="1" applyAlignment="1">
      <alignment horizontal="center"/>
    </xf>
    <xf numFmtId="0" fontId="57" fillId="0" borderId="0" xfId="0" applyFont="1" applyFill="1" applyAlignment="1">
      <alignment/>
    </xf>
    <xf numFmtId="0" fontId="57" fillId="0" borderId="20" xfId="0" applyFont="1" applyFill="1" applyBorder="1" applyAlignment="1">
      <alignment vertical="center"/>
    </xf>
    <xf numFmtId="0" fontId="57" fillId="0" borderId="20" xfId="0" applyFont="1" applyFill="1" applyBorder="1" applyAlignment="1">
      <alignment vertical="center" wrapText="1"/>
    </xf>
    <xf numFmtId="43" fontId="57" fillId="0" borderId="20" xfId="48" applyFont="1" applyFill="1" applyBorder="1" applyAlignment="1">
      <alignment/>
    </xf>
    <xf numFmtId="9" fontId="57" fillId="0" borderId="22" xfId="57" applyFont="1" applyFill="1" applyBorder="1" applyAlignment="1">
      <alignment/>
    </xf>
    <xf numFmtId="16" fontId="59" fillId="0" borderId="23" xfId="0" applyNumberFormat="1" applyFont="1" applyFill="1" applyBorder="1" applyAlignment="1">
      <alignment horizontal="center" vertical="center" wrapText="1"/>
    </xf>
    <xf numFmtId="164" fontId="60" fillId="0" borderId="11" xfId="51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4" fontId="7" fillId="0" borderId="2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3</xdr:row>
      <xdr:rowOff>0</xdr:rowOff>
    </xdr:from>
    <xdr:to>
      <xdr:col>4</xdr:col>
      <xdr:colOff>2124075</xdr:colOff>
      <xdr:row>3</xdr:row>
      <xdr:rowOff>200025</xdr:rowOff>
    </xdr:to>
    <xdr:sp>
      <xdr:nvSpPr>
        <xdr:cNvPr id="1" name="1 Flecha derecha"/>
        <xdr:cNvSpPr>
          <a:spLocks/>
        </xdr:cNvSpPr>
      </xdr:nvSpPr>
      <xdr:spPr>
        <a:xfrm>
          <a:off x="1790700" y="695325"/>
          <a:ext cx="3381375" cy="200025"/>
        </a:xfrm>
        <a:prstGeom prst="rightArrow">
          <a:avLst>
            <a:gd name="adj" fmla="val 4704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workbookViewId="0" topLeftCell="B1">
      <selection activeCell="G47" sqref="G47"/>
    </sheetView>
  </sheetViews>
  <sheetFormatPr defaultColWidth="11.421875" defaultRowHeight="12.75"/>
  <cols>
    <col min="1" max="1" width="3.57421875" style="67" hidden="1" customWidth="1"/>
    <col min="2" max="2" width="9.57421875" style="10" customWidth="1"/>
    <col min="3" max="3" width="16.7109375" style="93" customWidth="1"/>
    <col min="4" max="4" width="19.421875" style="93" customWidth="1"/>
    <col min="5" max="5" width="33.140625" style="94" customWidth="1"/>
    <col min="6" max="6" width="19.421875" style="95" customWidth="1"/>
    <col min="7" max="7" width="21.57421875" style="95" customWidth="1"/>
    <col min="8" max="8" width="19.28125" style="95" bestFit="1" customWidth="1"/>
    <col min="9" max="9" width="11.57421875" style="96" customWidth="1"/>
    <col min="10" max="11" width="15.421875" style="7" hidden="1" customWidth="1"/>
    <col min="12" max="12" width="13.421875" style="7" hidden="1" customWidth="1"/>
    <col min="13" max="13" width="0" style="0" hidden="1" customWidth="1"/>
    <col min="14" max="14" width="16.57421875" style="7" hidden="1" customWidth="1"/>
    <col min="15" max="15" width="15.421875" style="7" hidden="1" customWidth="1"/>
    <col min="16" max="16" width="16.140625" style="0" hidden="1" customWidth="1"/>
    <col min="17" max="34" width="0" style="0" hidden="1" customWidth="1"/>
    <col min="35" max="60" width="11.421875" style="97" customWidth="1"/>
  </cols>
  <sheetData>
    <row r="1" spans="2:9" ht="18">
      <c r="B1" s="1" t="s">
        <v>0</v>
      </c>
      <c r="C1" s="2"/>
      <c r="D1" s="3"/>
      <c r="E1" s="4"/>
      <c r="F1" s="5"/>
      <c r="G1" s="5"/>
      <c r="H1" s="5"/>
      <c r="I1" s="6"/>
    </row>
    <row r="2" spans="2:9" ht="18">
      <c r="B2" s="1" t="s">
        <v>1</v>
      </c>
      <c r="C2" s="2"/>
      <c r="D2" s="3"/>
      <c r="E2" s="4"/>
      <c r="F2" s="5"/>
      <c r="G2" s="5"/>
      <c r="H2" s="5"/>
      <c r="I2" s="6"/>
    </row>
    <row r="3" spans="2:9" ht="18.75" thickBot="1">
      <c r="B3" s="1"/>
      <c r="C3" s="1" t="s">
        <v>2</v>
      </c>
      <c r="D3" s="3"/>
      <c r="E3" s="4"/>
      <c r="F3" s="5"/>
      <c r="G3" s="5"/>
      <c r="H3" s="5"/>
      <c r="I3" s="6"/>
    </row>
    <row r="4" spans="2:9" ht="18.75" thickBot="1">
      <c r="B4" s="8"/>
      <c r="C4" s="8" t="s">
        <v>3</v>
      </c>
      <c r="D4" s="3"/>
      <c r="E4" s="4"/>
      <c r="F4" s="104" t="s">
        <v>4</v>
      </c>
      <c r="G4" s="105"/>
      <c r="H4" s="105"/>
      <c r="I4" s="105"/>
    </row>
    <row r="5" spans="2:9" ht="12.75">
      <c r="B5" s="9"/>
      <c r="C5" s="3"/>
      <c r="D5" s="3"/>
      <c r="E5" s="4"/>
      <c r="F5" s="5"/>
      <c r="G5" s="5"/>
      <c r="H5" s="5"/>
      <c r="I5" s="6"/>
    </row>
    <row r="6" spans="3:9" ht="15.75">
      <c r="C6" s="11" t="s">
        <v>5</v>
      </c>
      <c r="D6" s="3"/>
      <c r="E6" s="3"/>
      <c r="F6" s="4"/>
      <c r="G6" s="12">
        <f>+G8+G9</f>
        <v>70323844.3</v>
      </c>
      <c r="H6" s="5"/>
      <c r="I6" s="6"/>
    </row>
    <row r="7" spans="3:9" ht="12.75">
      <c r="C7" s="9"/>
      <c r="D7" s="3"/>
      <c r="E7" s="3"/>
      <c r="F7" s="4"/>
      <c r="G7" s="5"/>
      <c r="H7" s="5"/>
      <c r="I7" s="6"/>
    </row>
    <row r="8" spans="3:9" ht="15.75" thickBot="1">
      <c r="C8" s="13" t="s">
        <v>6</v>
      </c>
      <c r="D8" s="3"/>
      <c r="E8" s="3"/>
      <c r="F8" s="4"/>
      <c r="G8" s="14">
        <v>8558677.3</v>
      </c>
      <c r="H8" s="5"/>
      <c r="I8" s="6"/>
    </row>
    <row r="9" spans="3:9" ht="26.25" customHeight="1" thickTop="1">
      <c r="C9" s="11" t="s">
        <v>7</v>
      </c>
      <c r="D9" s="3"/>
      <c r="E9" s="3"/>
      <c r="F9" s="4"/>
      <c r="G9" s="15">
        <f>SUM(G10:G14)</f>
        <v>61765167</v>
      </c>
      <c r="H9" s="5"/>
      <c r="I9" s="6"/>
    </row>
    <row r="10" spans="3:9" ht="27" customHeight="1">
      <c r="C10" s="16" t="s">
        <v>8</v>
      </c>
      <c r="D10" s="3"/>
      <c r="E10" s="3"/>
      <c r="F10" s="4"/>
      <c r="G10" s="17">
        <v>107500</v>
      </c>
      <c r="H10" s="18"/>
      <c r="I10" s="6"/>
    </row>
    <row r="11" spans="3:9" ht="14.25">
      <c r="C11" s="16" t="s">
        <v>9</v>
      </c>
      <c r="D11" s="3"/>
      <c r="E11" s="3"/>
      <c r="F11" s="4"/>
      <c r="G11" s="17">
        <v>6751.6</v>
      </c>
      <c r="H11" s="18"/>
      <c r="I11" s="6"/>
    </row>
    <row r="12" spans="3:9" ht="14.25">
      <c r="C12" s="16" t="s">
        <v>10</v>
      </c>
      <c r="D12" s="3"/>
      <c r="E12" s="3"/>
      <c r="F12" s="4"/>
      <c r="G12" s="17">
        <v>1683000</v>
      </c>
      <c r="H12" s="18"/>
      <c r="I12" s="6"/>
    </row>
    <row r="13" spans="3:9" ht="14.25">
      <c r="C13" s="16" t="s">
        <v>11</v>
      </c>
      <c r="D13" s="3"/>
      <c r="E13" s="3"/>
      <c r="F13" s="4"/>
      <c r="G13" s="17">
        <v>59964679</v>
      </c>
      <c r="H13" s="18"/>
      <c r="I13" s="6"/>
    </row>
    <row r="14" spans="3:9" ht="14.25">
      <c r="C14" s="19" t="s">
        <v>12</v>
      </c>
      <c r="D14" s="3"/>
      <c r="E14" s="3"/>
      <c r="F14" s="4"/>
      <c r="G14" s="17">
        <f>2907+329.4</f>
        <v>3236.4</v>
      </c>
      <c r="H14" s="18"/>
      <c r="I14" s="6"/>
    </row>
    <row r="15" spans="3:9" ht="15">
      <c r="C15" s="11" t="s">
        <v>13</v>
      </c>
      <c r="D15" s="3"/>
      <c r="E15" s="3"/>
      <c r="F15" s="4"/>
      <c r="G15" s="5"/>
      <c r="H15" s="5"/>
      <c r="I15" s="6"/>
    </row>
    <row r="16" spans="2:9" ht="13.5" thickBot="1">
      <c r="B16" s="9"/>
      <c r="C16" s="3"/>
      <c r="D16" s="3"/>
      <c r="E16" s="4"/>
      <c r="F16" s="5"/>
      <c r="G16" s="5"/>
      <c r="H16" s="5"/>
      <c r="I16" s="6"/>
    </row>
    <row r="17" spans="1:9" ht="54.75" customHeight="1">
      <c r="A17" s="20" t="s">
        <v>14</v>
      </c>
      <c r="B17" s="21" t="s">
        <v>15</v>
      </c>
      <c r="C17" s="22" t="s">
        <v>16</v>
      </c>
      <c r="D17" s="22" t="s">
        <v>17</v>
      </c>
      <c r="E17" s="22" t="s">
        <v>18</v>
      </c>
      <c r="F17" s="23" t="s">
        <v>19</v>
      </c>
      <c r="G17" s="23" t="s">
        <v>20</v>
      </c>
      <c r="H17" s="23" t="s">
        <v>21</v>
      </c>
      <c r="I17" s="24" t="s">
        <v>22</v>
      </c>
    </row>
    <row r="18" spans="1:60" s="30" customFormat="1" ht="14.25">
      <c r="A18" s="20">
        <v>1</v>
      </c>
      <c r="B18" s="25">
        <v>42017</v>
      </c>
      <c r="C18" s="26" t="s">
        <v>23</v>
      </c>
      <c r="D18" s="26" t="s">
        <v>24</v>
      </c>
      <c r="E18" s="26" t="s">
        <v>25</v>
      </c>
      <c r="F18" s="27">
        <v>3550000</v>
      </c>
      <c r="G18" s="27">
        <v>2844834</v>
      </c>
      <c r="H18" s="27">
        <f aca="true" t="shared" si="0" ref="H18:H36">+F18-G18</f>
        <v>705166</v>
      </c>
      <c r="I18" s="28">
        <f>IF($F18&gt;0,G18/F18,"")</f>
        <v>0.801361690140845</v>
      </c>
      <c r="J18" s="29">
        <f>+G18*100/F18</f>
        <v>80.1361690140845</v>
      </c>
      <c r="K18" s="29"/>
      <c r="L18" s="29"/>
      <c r="N18" s="29"/>
      <c r="O18" s="29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</row>
    <row r="19" spans="1:60" s="36" customFormat="1" ht="42.75">
      <c r="A19" s="20">
        <v>2</v>
      </c>
      <c r="B19" s="31">
        <v>42017</v>
      </c>
      <c r="C19" s="32" t="s">
        <v>26</v>
      </c>
      <c r="D19" s="33" t="s">
        <v>27</v>
      </c>
      <c r="E19" s="34" t="s">
        <v>28</v>
      </c>
      <c r="F19" s="27">
        <v>8400000</v>
      </c>
      <c r="G19" s="27">
        <v>8400000</v>
      </c>
      <c r="H19" s="27">
        <f t="shared" si="0"/>
        <v>0</v>
      </c>
      <c r="I19" s="28">
        <f>IF($F19&gt;0,G19/F19,"")</f>
        <v>1</v>
      </c>
      <c r="J19" s="35"/>
      <c r="K19" s="35"/>
      <c r="L19" s="35"/>
      <c r="N19" s="35"/>
      <c r="O19" s="35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</row>
    <row r="20" spans="1:60" s="36" customFormat="1" ht="33" customHeight="1">
      <c r="A20" s="106">
        <v>3</v>
      </c>
      <c r="B20" s="108">
        <v>42017</v>
      </c>
      <c r="C20" s="110" t="s">
        <v>23</v>
      </c>
      <c r="D20" s="110" t="s">
        <v>29</v>
      </c>
      <c r="E20" s="38" t="s">
        <v>30</v>
      </c>
      <c r="F20" s="27">
        <v>504800</v>
      </c>
      <c r="G20" s="27">
        <v>296380</v>
      </c>
      <c r="H20" s="27">
        <f t="shared" si="0"/>
        <v>208420</v>
      </c>
      <c r="I20" s="28">
        <f>IF($F20&gt;0,G20/F20,"")</f>
        <v>0.5871236133122029</v>
      </c>
      <c r="J20" s="35"/>
      <c r="K20" s="35"/>
      <c r="L20" s="35"/>
      <c r="N20" s="35"/>
      <c r="O20" s="35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</row>
    <row r="21" spans="1:60" s="36" customFormat="1" ht="42" customHeight="1">
      <c r="A21" s="107"/>
      <c r="B21" s="109"/>
      <c r="C21" s="111"/>
      <c r="D21" s="111"/>
      <c r="E21" s="38"/>
      <c r="F21" s="27"/>
      <c r="G21" s="27"/>
      <c r="H21" s="27">
        <f t="shared" si="0"/>
        <v>0</v>
      </c>
      <c r="I21" s="28">
        <f aca="true" t="shared" si="1" ref="I21:I35">IF($F21&gt;0,G21/F21,"")</f>
      </c>
      <c r="J21" s="35" t="e">
        <f aca="true" t="shared" si="2" ref="J21:J31">+G21*100/F21</f>
        <v>#DIV/0!</v>
      </c>
      <c r="K21" s="35"/>
      <c r="L21" s="35"/>
      <c r="N21" s="35"/>
      <c r="O21" s="35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</row>
    <row r="22" spans="1:60" s="36" customFormat="1" ht="58.5" customHeight="1">
      <c r="A22" s="20">
        <v>4</v>
      </c>
      <c r="B22" s="25">
        <v>42017</v>
      </c>
      <c r="C22" s="33" t="s">
        <v>23</v>
      </c>
      <c r="D22" s="33" t="s">
        <v>31</v>
      </c>
      <c r="E22" s="33" t="s">
        <v>32</v>
      </c>
      <c r="F22" s="27">
        <v>50000</v>
      </c>
      <c r="G22" s="27">
        <v>6546</v>
      </c>
      <c r="H22" s="27">
        <f t="shared" si="0"/>
        <v>43454</v>
      </c>
      <c r="I22" s="28">
        <f t="shared" si="1"/>
        <v>0.13092</v>
      </c>
      <c r="J22" s="35">
        <f t="shared" si="2"/>
        <v>13.092</v>
      </c>
      <c r="K22" s="35"/>
      <c r="L22" s="35"/>
      <c r="N22" s="35"/>
      <c r="O22" s="35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</row>
    <row r="23" spans="1:60" s="36" customFormat="1" ht="29.25" customHeight="1">
      <c r="A23" s="20">
        <v>5</v>
      </c>
      <c r="B23" s="39">
        <v>42038</v>
      </c>
      <c r="C23" s="40" t="s">
        <v>33</v>
      </c>
      <c r="D23" s="26" t="s">
        <v>34</v>
      </c>
      <c r="E23" s="41" t="s">
        <v>35</v>
      </c>
      <c r="F23" s="42">
        <v>16000000</v>
      </c>
      <c r="G23" s="42">
        <v>16000000</v>
      </c>
      <c r="H23" s="42">
        <f t="shared" si="0"/>
        <v>0</v>
      </c>
      <c r="I23" s="43">
        <f t="shared" si="1"/>
        <v>1</v>
      </c>
      <c r="J23" s="35">
        <f>+G19*100/F19</f>
        <v>100</v>
      </c>
      <c r="K23" s="35"/>
      <c r="L23" s="35"/>
      <c r="N23" s="35"/>
      <c r="O23" s="35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</row>
    <row r="24" spans="1:60" s="36" customFormat="1" ht="42.75">
      <c r="A24" s="20">
        <v>6</v>
      </c>
      <c r="B24" s="39">
        <v>42061</v>
      </c>
      <c r="C24" s="40" t="s">
        <v>36</v>
      </c>
      <c r="D24" s="26" t="s">
        <v>37</v>
      </c>
      <c r="E24" s="44" t="s">
        <v>38</v>
      </c>
      <c r="F24" s="42">
        <v>1135640</v>
      </c>
      <c r="G24" s="42">
        <v>1127960</v>
      </c>
      <c r="H24" s="42">
        <f t="shared" si="0"/>
        <v>7680</v>
      </c>
      <c r="I24" s="43">
        <f t="shared" si="1"/>
        <v>0.9932372935085062</v>
      </c>
      <c r="J24" s="35"/>
      <c r="K24" s="35"/>
      <c r="L24" s="35"/>
      <c r="N24" s="35"/>
      <c r="O24" s="35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</row>
    <row r="25" spans="1:60" s="36" customFormat="1" ht="14.25">
      <c r="A25" s="20">
        <v>7</v>
      </c>
      <c r="B25" s="39">
        <v>42061</v>
      </c>
      <c r="C25" s="40" t="s">
        <v>39</v>
      </c>
      <c r="D25" s="26" t="s">
        <v>40</v>
      </c>
      <c r="E25" s="44" t="s">
        <v>41</v>
      </c>
      <c r="F25" s="42">
        <v>2950000</v>
      </c>
      <c r="G25" s="42">
        <v>2950000</v>
      </c>
      <c r="H25" s="42">
        <f t="shared" si="0"/>
        <v>0</v>
      </c>
      <c r="I25" s="43">
        <f t="shared" si="1"/>
        <v>1</v>
      </c>
      <c r="J25" s="35"/>
      <c r="K25" s="35"/>
      <c r="L25" s="35"/>
      <c r="N25" s="35"/>
      <c r="O25" s="35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</row>
    <row r="26" spans="1:60" s="36" customFormat="1" ht="57.75" customHeight="1">
      <c r="A26" s="20">
        <v>8</v>
      </c>
      <c r="B26" s="31">
        <v>42075</v>
      </c>
      <c r="C26" s="45" t="s">
        <v>42</v>
      </c>
      <c r="D26" s="33" t="s">
        <v>43</v>
      </c>
      <c r="E26" s="34" t="s">
        <v>44</v>
      </c>
      <c r="F26" s="27">
        <v>11893500</v>
      </c>
      <c r="G26" s="27">
        <v>11893500</v>
      </c>
      <c r="H26" s="27">
        <f t="shared" si="0"/>
        <v>0</v>
      </c>
      <c r="I26" s="46">
        <f t="shared" si="1"/>
        <v>1</v>
      </c>
      <c r="J26" s="35">
        <f t="shared" si="2"/>
        <v>100</v>
      </c>
      <c r="K26" s="35"/>
      <c r="L26" s="35"/>
      <c r="N26" s="35"/>
      <c r="O26" s="35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</row>
    <row r="27" spans="1:60" s="36" customFormat="1" ht="37.5" customHeight="1">
      <c r="A27" s="20">
        <v>9</v>
      </c>
      <c r="B27" s="47">
        <v>42075</v>
      </c>
      <c r="C27" s="48" t="s">
        <v>45</v>
      </c>
      <c r="D27" s="26" t="s">
        <v>46</v>
      </c>
      <c r="E27" s="41" t="s">
        <v>47</v>
      </c>
      <c r="F27" s="49">
        <v>894600</v>
      </c>
      <c r="G27" s="27">
        <v>713500</v>
      </c>
      <c r="H27" s="49">
        <f t="shared" si="0"/>
        <v>181100</v>
      </c>
      <c r="I27" s="28">
        <f t="shared" si="1"/>
        <v>0.7975631567180863</v>
      </c>
      <c r="J27" s="35">
        <f t="shared" si="2"/>
        <v>79.75631567180864</v>
      </c>
      <c r="K27" s="35"/>
      <c r="L27" s="35"/>
      <c r="N27" s="35"/>
      <c r="O27" s="35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</row>
    <row r="28" spans="1:60" s="36" customFormat="1" ht="59.25" customHeight="1">
      <c r="A28" s="20">
        <v>10</v>
      </c>
      <c r="B28" s="47">
        <v>42076</v>
      </c>
      <c r="C28" s="40" t="s">
        <v>48</v>
      </c>
      <c r="D28" s="26" t="s">
        <v>49</v>
      </c>
      <c r="E28" s="26" t="s">
        <v>50</v>
      </c>
      <c r="F28" s="49">
        <v>1728895</v>
      </c>
      <c r="G28" s="49">
        <v>993077</v>
      </c>
      <c r="H28" s="49">
        <f t="shared" si="0"/>
        <v>735818</v>
      </c>
      <c r="I28" s="50">
        <f t="shared" si="1"/>
        <v>0.574399833419612</v>
      </c>
      <c r="J28" s="35">
        <f t="shared" si="2"/>
        <v>57.439983341961195</v>
      </c>
      <c r="K28" s="35"/>
      <c r="L28" s="35"/>
      <c r="N28" s="35"/>
      <c r="O28" s="35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</row>
    <row r="29" spans="1:255" s="36" customFormat="1" ht="57">
      <c r="A29" s="20">
        <v>11</v>
      </c>
      <c r="B29" s="47">
        <v>42118</v>
      </c>
      <c r="C29" s="40" t="s">
        <v>51</v>
      </c>
      <c r="D29" s="26" t="s">
        <v>52</v>
      </c>
      <c r="E29" s="26" t="s">
        <v>53</v>
      </c>
      <c r="F29" s="49">
        <v>3142500</v>
      </c>
      <c r="G29" s="27">
        <v>3142500</v>
      </c>
      <c r="H29" s="49">
        <f t="shared" si="0"/>
        <v>0</v>
      </c>
      <c r="I29" s="51">
        <f t="shared" si="1"/>
        <v>1</v>
      </c>
      <c r="J29" s="35">
        <f t="shared" si="2"/>
        <v>100</v>
      </c>
      <c r="K29" s="52"/>
      <c r="L29" s="53"/>
      <c r="M29" s="54"/>
      <c r="N29" s="55"/>
      <c r="O29" s="55"/>
      <c r="P29" s="56"/>
      <c r="Q29" s="57"/>
      <c r="R29" s="58"/>
      <c r="S29" s="59"/>
      <c r="T29" s="54"/>
      <c r="U29" s="54"/>
      <c r="V29" s="56"/>
      <c r="W29" s="56"/>
      <c r="X29" s="56"/>
      <c r="Y29" s="57"/>
      <c r="Z29" s="58"/>
      <c r="AA29" s="59"/>
      <c r="AB29" s="54"/>
      <c r="AC29" s="54"/>
      <c r="AD29" s="56"/>
      <c r="AE29" s="56"/>
      <c r="AF29" s="56"/>
      <c r="AG29" s="57"/>
      <c r="AH29" s="58"/>
      <c r="AI29" s="98"/>
      <c r="AJ29" s="99"/>
      <c r="AK29" s="99"/>
      <c r="AL29" s="100"/>
      <c r="AM29" s="100"/>
      <c r="AN29" s="100"/>
      <c r="AO29" s="101"/>
      <c r="AP29" s="102"/>
      <c r="AQ29" s="98"/>
      <c r="AR29" s="99"/>
      <c r="AS29" s="99"/>
      <c r="AT29" s="100"/>
      <c r="AU29" s="100"/>
      <c r="AV29" s="100"/>
      <c r="AW29" s="101"/>
      <c r="AX29" s="102"/>
      <c r="AY29" s="98"/>
      <c r="AZ29" s="99"/>
      <c r="BA29" s="99"/>
      <c r="BB29" s="100"/>
      <c r="BC29" s="100"/>
      <c r="BD29" s="100"/>
      <c r="BE29" s="101"/>
      <c r="BF29" s="102"/>
      <c r="BG29" s="98"/>
      <c r="BH29" s="99"/>
      <c r="BI29" s="54"/>
      <c r="BJ29" s="56"/>
      <c r="BK29" s="56"/>
      <c r="BL29" s="56"/>
      <c r="BM29" s="57"/>
      <c r="BN29" s="58"/>
      <c r="BO29" s="59"/>
      <c r="BP29" s="54"/>
      <c r="BQ29" s="54"/>
      <c r="BR29" s="56"/>
      <c r="BS29" s="56"/>
      <c r="BT29" s="56"/>
      <c r="BU29" s="57"/>
      <c r="BV29" s="58"/>
      <c r="BW29" s="59"/>
      <c r="BX29" s="54"/>
      <c r="BY29" s="54"/>
      <c r="BZ29" s="56"/>
      <c r="CA29" s="56"/>
      <c r="CB29" s="56"/>
      <c r="CC29" s="57"/>
      <c r="CD29" s="58"/>
      <c r="CE29" s="59"/>
      <c r="CF29" s="54"/>
      <c r="CG29" s="54"/>
      <c r="CH29" s="56"/>
      <c r="CI29" s="56"/>
      <c r="CJ29" s="56"/>
      <c r="CK29" s="57"/>
      <c r="CL29" s="58"/>
      <c r="CM29" s="59"/>
      <c r="CN29" s="54"/>
      <c r="CO29" s="54"/>
      <c r="CP29" s="56"/>
      <c r="CQ29" s="56"/>
      <c r="CR29" s="56"/>
      <c r="CS29" s="57"/>
      <c r="CT29" s="58"/>
      <c r="CU29" s="59"/>
      <c r="CV29" s="54"/>
      <c r="CW29" s="54"/>
      <c r="CX29" s="56"/>
      <c r="CY29" s="56"/>
      <c r="CZ29" s="56"/>
      <c r="DA29" s="57"/>
      <c r="DB29" s="58"/>
      <c r="DC29" s="59"/>
      <c r="DD29" s="54"/>
      <c r="DE29" s="54"/>
      <c r="DF29" s="56"/>
      <c r="DG29" s="56"/>
      <c r="DH29" s="56"/>
      <c r="DI29" s="57"/>
      <c r="DJ29" s="58"/>
      <c r="DK29" s="59"/>
      <c r="DL29" s="54"/>
      <c r="DM29" s="54"/>
      <c r="DN29" s="56"/>
      <c r="DO29" s="56"/>
      <c r="DP29" s="56"/>
      <c r="DQ29" s="57"/>
      <c r="DR29" s="58"/>
      <c r="DS29" s="59"/>
      <c r="DT29" s="54"/>
      <c r="DU29" s="54"/>
      <c r="DV29" s="56"/>
      <c r="DW29" s="56"/>
      <c r="DX29" s="56"/>
      <c r="DY29" s="57"/>
      <c r="DZ29" s="58"/>
      <c r="EA29" s="59"/>
      <c r="EB29" s="54"/>
      <c r="EC29" s="54"/>
      <c r="ED29" s="56"/>
      <c r="EE29" s="56"/>
      <c r="EF29" s="56"/>
      <c r="EG29" s="57"/>
      <c r="EH29" s="58"/>
      <c r="EI29" s="59"/>
      <c r="EJ29" s="54"/>
      <c r="EK29" s="54"/>
      <c r="EL29" s="56"/>
      <c r="EM29" s="56"/>
      <c r="EN29" s="56"/>
      <c r="EO29" s="57"/>
      <c r="EP29" s="58"/>
      <c r="EQ29" s="59"/>
      <c r="ER29" s="54"/>
      <c r="ES29" s="54"/>
      <c r="ET29" s="56"/>
      <c r="EU29" s="56"/>
      <c r="EV29" s="56"/>
      <c r="EW29" s="57"/>
      <c r="EX29" s="58"/>
      <c r="EY29" s="59"/>
      <c r="EZ29" s="54"/>
      <c r="FA29" s="54"/>
      <c r="FB29" s="56"/>
      <c r="FC29" s="56"/>
      <c r="FD29" s="56"/>
      <c r="FE29" s="57"/>
      <c r="FF29" s="58"/>
      <c r="FG29" s="59"/>
      <c r="FH29" s="54"/>
      <c r="FI29" s="54"/>
      <c r="FJ29" s="56"/>
      <c r="FK29" s="56"/>
      <c r="FL29" s="56"/>
      <c r="FM29" s="57"/>
      <c r="FN29" s="58"/>
      <c r="FO29" s="59"/>
      <c r="FP29" s="54"/>
      <c r="FQ29" s="54"/>
      <c r="FR29" s="56"/>
      <c r="FS29" s="56"/>
      <c r="FT29" s="56"/>
      <c r="FU29" s="57"/>
      <c r="FV29" s="58"/>
      <c r="FW29" s="59"/>
      <c r="FX29" s="54"/>
      <c r="FY29" s="54"/>
      <c r="FZ29" s="56"/>
      <c r="GA29" s="56"/>
      <c r="GB29" s="56"/>
      <c r="GC29" s="57"/>
      <c r="GD29" s="58"/>
      <c r="GE29" s="59"/>
      <c r="GF29" s="54"/>
      <c r="GG29" s="54"/>
      <c r="GH29" s="56"/>
      <c r="GI29" s="56"/>
      <c r="GJ29" s="56"/>
      <c r="GK29" s="57"/>
      <c r="GL29" s="58"/>
      <c r="GM29" s="59"/>
      <c r="GN29" s="54"/>
      <c r="GO29" s="54"/>
      <c r="GP29" s="56"/>
      <c r="GQ29" s="56"/>
      <c r="GR29" s="56"/>
      <c r="GS29" s="57"/>
      <c r="GT29" s="58"/>
      <c r="GU29" s="59"/>
      <c r="GV29" s="54"/>
      <c r="GW29" s="54"/>
      <c r="GX29" s="56"/>
      <c r="GY29" s="56"/>
      <c r="GZ29" s="56"/>
      <c r="HA29" s="57"/>
      <c r="HB29" s="58"/>
      <c r="HC29" s="59"/>
      <c r="HD29" s="54"/>
      <c r="HE29" s="54"/>
      <c r="HF29" s="56"/>
      <c r="HG29" s="56"/>
      <c r="HH29" s="56"/>
      <c r="HI29" s="57"/>
      <c r="HJ29" s="58"/>
      <c r="HK29" s="59"/>
      <c r="HL29" s="54"/>
      <c r="HM29" s="54"/>
      <c r="HN29" s="56"/>
      <c r="HO29" s="56"/>
      <c r="HP29" s="56"/>
      <c r="HQ29" s="57"/>
      <c r="HR29" s="58"/>
      <c r="HS29" s="59"/>
      <c r="HT29" s="54"/>
      <c r="HU29" s="54"/>
      <c r="HV29" s="56"/>
      <c r="HW29" s="56"/>
      <c r="HX29" s="56"/>
      <c r="HY29" s="57"/>
      <c r="HZ29" s="58"/>
      <c r="IA29" s="59"/>
      <c r="IB29" s="54"/>
      <c r="IC29" s="54"/>
      <c r="ID29" s="56"/>
      <c r="IE29" s="56"/>
      <c r="IF29" s="56"/>
      <c r="IG29" s="57"/>
      <c r="IH29" s="58"/>
      <c r="II29" s="59"/>
      <c r="IJ29" s="54"/>
      <c r="IK29" s="54"/>
      <c r="IL29" s="56"/>
      <c r="IM29" s="56"/>
      <c r="IN29" s="56"/>
      <c r="IO29" s="57"/>
      <c r="IP29" s="58"/>
      <c r="IQ29" s="59"/>
      <c r="IR29" s="54"/>
      <c r="IS29" s="54"/>
      <c r="IT29" s="56"/>
      <c r="IU29" s="56"/>
    </row>
    <row r="30" spans="1:60" s="36" customFormat="1" ht="42.75">
      <c r="A30" s="20">
        <v>12</v>
      </c>
      <c r="B30" s="47">
        <v>42122</v>
      </c>
      <c r="C30" s="40" t="s">
        <v>54</v>
      </c>
      <c r="D30" s="26" t="s">
        <v>55</v>
      </c>
      <c r="E30" s="26" t="s">
        <v>56</v>
      </c>
      <c r="F30" s="49">
        <v>2449899</v>
      </c>
      <c r="G30" s="27">
        <v>2449899</v>
      </c>
      <c r="H30" s="49">
        <f t="shared" si="0"/>
        <v>0</v>
      </c>
      <c r="I30" s="51">
        <f t="shared" si="1"/>
        <v>1</v>
      </c>
      <c r="J30" s="35">
        <f t="shared" si="2"/>
        <v>100</v>
      </c>
      <c r="K30" s="35"/>
      <c r="L30" s="35"/>
      <c r="N30" s="35"/>
      <c r="O30" s="35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</row>
    <row r="31" spans="1:10" ht="28.5">
      <c r="A31" s="20">
        <v>14</v>
      </c>
      <c r="B31" s="60">
        <v>42208</v>
      </c>
      <c r="C31" s="61" t="s">
        <v>57</v>
      </c>
      <c r="D31" s="37" t="s">
        <v>58</v>
      </c>
      <c r="E31" s="37" t="s">
        <v>59</v>
      </c>
      <c r="F31" s="49">
        <v>910000</v>
      </c>
      <c r="G31" s="27">
        <v>910000</v>
      </c>
      <c r="H31" s="49">
        <f t="shared" si="0"/>
        <v>0</v>
      </c>
      <c r="I31" s="51">
        <f t="shared" si="1"/>
        <v>1</v>
      </c>
      <c r="J31" s="7">
        <f t="shared" si="2"/>
        <v>100</v>
      </c>
    </row>
    <row r="32" spans="1:60" s="36" customFormat="1" ht="14.25">
      <c r="A32" s="20">
        <v>15</v>
      </c>
      <c r="B32" s="60">
        <v>42230</v>
      </c>
      <c r="C32" s="61" t="s">
        <v>33</v>
      </c>
      <c r="D32" s="37" t="s">
        <v>60</v>
      </c>
      <c r="E32" s="37" t="s">
        <v>34</v>
      </c>
      <c r="F32" s="49">
        <v>3100000</v>
      </c>
      <c r="G32" s="27">
        <v>3100000</v>
      </c>
      <c r="H32" s="49">
        <f t="shared" si="0"/>
        <v>0</v>
      </c>
      <c r="I32" s="51">
        <f t="shared" si="1"/>
        <v>1</v>
      </c>
      <c r="J32" s="35"/>
      <c r="K32" s="35"/>
      <c r="L32" s="35"/>
      <c r="N32" s="35"/>
      <c r="O32" s="35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</row>
    <row r="33" spans="1:9" ht="57">
      <c r="A33" s="20"/>
      <c r="B33" s="60">
        <v>42268</v>
      </c>
      <c r="C33" s="61" t="s">
        <v>61</v>
      </c>
      <c r="D33" s="37" t="s">
        <v>62</v>
      </c>
      <c r="E33" s="37" t="s">
        <v>63</v>
      </c>
      <c r="F33" s="49">
        <v>3600000</v>
      </c>
      <c r="G33" s="27">
        <v>3600000</v>
      </c>
      <c r="H33" s="49">
        <f t="shared" si="0"/>
        <v>0</v>
      </c>
      <c r="I33" s="51">
        <f t="shared" si="1"/>
        <v>1</v>
      </c>
    </row>
    <row r="34" spans="1:9" ht="57">
      <c r="A34" s="20"/>
      <c r="B34" s="60">
        <v>42320</v>
      </c>
      <c r="C34" s="61" t="s">
        <v>64</v>
      </c>
      <c r="D34" s="37" t="s">
        <v>65</v>
      </c>
      <c r="E34" s="37" t="s">
        <v>66</v>
      </c>
      <c r="F34" s="49">
        <v>1546500</v>
      </c>
      <c r="G34" s="27">
        <v>1546500</v>
      </c>
      <c r="H34" s="49">
        <f t="shared" si="0"/>
        <v>0</v>
      </c>
      <c r="I34" s="51">
        <f t="shared" si="1"/>
        <v>1</v>
      </c>
    </row>
    <row r="35" spans="1:9" ht="42.75">
      <c r="A35" s="20"/>
      <c r="B35" s="60">
        <v>42320</v>
      </c>
      <c r="C35" s="61" t="s">
        <v>67</v>
      </c>
      <c r="D35" s="37" t="s">
        <v>68</v>
      </c>
      <c r="E35" s="37" t="s">
        <v>69</v>
      </c>
      <c r="F35" s="49">
        <v>1500000</v>
      </c>
      <c r="G35" s="27">
        <v>1500000</v>
      </c>
      <c r="H35" s="49">
        <f t="shared" si="0"/>
        <v>0</v>
      </c>
      <c r="I35" s="51">
        <f t="shared" si="1"/>
        <v>1</v>
      </c>
    </row>
    <row r="36" spans="1:9" ht="12.75">
      <c r="A36" s="20"/>
      <c r="B36" s="60"/>
      <c r="C36" s="62"/>
      <c r="D36" s="63"/>
      <c r="E36" s="63"/>
      <c r="F36" s="64"/>
      <c r="G36" s="65"/>
      <c r="H36" s="64">
        <f t="shared" si="0"/>
        <v>0</v>
      </c>
      <c r="I36" s="66"/>
    </row>
    <row r="37" spans="3:9" ht="33.75" customHeight="1" thickBot="1">
      <c r="C37" s="68"/>
      <c r="D37" s="68"/>
      <c r="E37" s="69" t="s">
        <v>70</v>
      </c>
      <c r="F37" s="70">
        <f>SUM(F18:F36)</f>
        <v>63356334</v>
      </c>
      <c r="G37" s="70">
        <f>SUM(G18:G36)</f>
        <v>61474696</v>
      </c>
      <c r="H37" s="70">
        <f>SUM(H18:H36)</f>
        <v>1881638</v>
      </c>
      <c r="I37" s="71"/>
    </row>
    <row r="38" spans="2:15" ht="33.75" customHeight="1">
      <c r="B38" s="72"/>
      <c r="C38" s="72"/>
      <c r="D38" s="72"/>
      <c r="E38" s="72"/>
      <c r="F38" s="73"/>
      <c r="G38" s="73">
        <f>SUM(G37)</f>
        <v>61474696</v>
      </c>
      <c r="H38" s="64"/>
      <c r="I38" s="74"/>
      <c r="N38" s="75" t="s">
        <v>71</v>
      </c>
      <c r="O38" s="75"/>
    </row>
    <row r="39" spans="2:14" ht="15">
      <c r="B39" s="11" t="s">
        <v>72</v>
      </c>
      <c r="C39" s="3"/>
      <c r="D39" s="3"/>
      <c r="E39" s="4"/>
      <c r="F39" s="5"/>
      <c r="G39" s="15">
        <f>+G40+G41</f>
        <v>0</v>
      </c>
      <c r="H39" s="5"/>
      <c r="I39" s="6"/>
      <c r="K39" s="75"/>
      <c r="M39" s="76" t="s">
        <v>73</v>
      </c>
      <c r="N39" s="7">
        <v>117617627.51</v>
      </c>
    </row>
    <row r="40" spans="2:14" ht="14.25">
      <c r="B40" s="13"/>
      <c r="C40" s="3"/>
      <c r="D40" s="3"/>
      <c r="E40" s="4"/>
      <c r="F40" s="5"/>
      <c r="G40" s="77"/>
      <c r="H40" s="5"/>
      <c r="I40" s="78"/>
      <c r="M40" s="76" t="s">
        <v>74</v>
      </c>
      <c r="N40" s="7">
        <v>16024715.27</v>
      </c>
    </row>
    <row r="41" spans="2:13" ht="14.25">
      <c r="B41" s="13"/>
      <c r="C41" s="3"/>
      <c r="D41" s="3"/>
      <c r="E41" s="4"/>
      <c r="F41" s="5"/>
      <c r="G41" s="77"/>
      <c r="H41" s="5"/>
      <c r="I41" s="78"/>
      <c r="M41" s="76"/>
    </row>
    <row r="42" spans="2:14" ht="14.25">
      <c r="B42" s="13"/>
      <c r="C42" s="3"/>
      <c r="D42" s="3"/>
      <c r="E42" s="4"/>
      <c r="F42" s="5"/>
      <c r="G42" s="77"/>
      <c r="H42" s="5"/>
      <c r="I42" s="78"/>
      <c r="M42" s="79" t="s">
        <v>75</v>
      </c>
      <c r="N42" s="80">
        <f>SUM(N39:N40)</f>
        <v>133642342.78</v>
      </c>
    </row>
    <row r="43" spans="2:16" ht="15">
      <c r="B43" s="11" t="s">
        <v>76</v>
      </c>
      <c r="C43" s="3"/>
      <c r="D43" s="3"/>
      <c r="E43" s="4"/>
      <c r="F43" s="5"/>
      <c r="G43" s="15"/>
      <c r="H43" s="5"/>
      <c r="I43" s="6"/>
      <c r="J43" s="80"/>
      <c r="M43" s="76" t="s">
        <v>77</v>
      </c>
      <c r="N43" s="81">
        <v>-42293487</v>
      </c>
      <c r="O43" s="7">
        <v>40954171</v>
      </c>
      <c r="P43" s="82">
        <f>+N43+O43</f>
        <v>-1339316</v>
      </c>
    </row>
    <row r="44" spans="2:14" ht="14.25">
      <c r="B44" s="13"/>
      <c r="C44" s="3"/>
      <c r="D44" s="3"/>
      <c r="E44" s="4"/>
      <c r="F44" s="5"/>
      <c r="G44" s="77"/>
      <c r="H44" s="5"/>
      <c r="I44" s="78"/>
      <c r="M44" s="76" t="s">
        <v>71</v>
      </c>
      <c r="N44" s="80">
        <f>+N42+N43</f>
        <v>91348855.78</v>
      </c>
    </row>
    <row r="45" spans="2:14" ht="14.25">
      <c r="B45" s="13"/>
      <c r="C45" s="3"/>
      <c r="D45" s="3"/>
      <c r="E45" s="4"/>
      <c r="F45" s="5"/>
      <c r="G45" s="77"/>
      <c r="H45" s="5"/>
      <c r="I45" s="78"/>
      <c r="M45" s="76" t="s">
        <v>78</v>
      </c>
      <c r="N45" s="7">
        <v>92789374.81</v>
      </c>
    </row>
    <row r="46" spans="2:14" ht="14.25">
      <c r="B46" s="13"/>
      <c r="C46" s="3"/>
      <c r="D46" s="3"/>
      <c r="E46" s="4"/>
      <c r="F46" s="5"/>
      <c r="G46" s="77"/>
      <c r="H46" s="83"/>
      <c r="I46" s="6"/>
      <c r="J46" s="80"/>
      <c r="N46" s="7">
        <f>+N45-N44</f>
        <v>1440519.0300000012</v>
      </c>
    </row>
    <row r="47" spans="2:14" ht="18.75" thickBot="1">
      <c r="B47" s="84" t="s">
        <v>79</v>
      </c>
      <c r="C47" s="85"/>
      <c r="D47" s="85"/>
      <c r="E47" s="86"/>
      <c r="F47" s="87"/>
      <c r="G47" s="103">
        <f>+G6-G38</f>
        <v>8849148.299999997</v>
      </c>
      <c r="H47" s="88"/>
      <c r="I47" s="89"/>
      <c r="N47" s="7">
        <v>1125303</v>
      </c>
    </row>
    <row r="48" spans="2:14" ht="13.5" thickTop="1">
      <c r="B48" s="9"/>
      <c r="C48" s="3"/>
      <c r="D48" s="3"/>
      <c r="E48" s="4"/>
      <c r="F48" s="5"/>
      <c r="G48" s="5"/>
      <c r="H48" s="18"/>
      <c r="I48" s="90"/>
      <c r="N48" s="7">
        <v>800000</v>
      </c>
    </row>
    <row r="49" spans="2:9" ht="12.75">
      <c r="B49" s="9"/>
      <c r="C49" s="3"/>
      <c r="D49" s="3"/>
      <c r="E49" s="4"/>
      <c r="F49" s="5"/>
      <c r="G49" s="5"/>
      <c r="H49" s="5"/>
      <c r="I49" s="6"/>
    </row>
    <row r="50" spans="2:9" ht="12.75">
      <c r="B50" s="9"/>
      <c r="C50" s="3"/>
      <c r="D50" s="3"/>
      <c r="E50" s="4"/>
      <c r="F50" s="5"/>
      <c r="G50" s="5"/>
      <c r="H50" s="5"/>
      <c r="I50" s="6"/>
    </row>
    <row r="51" spans="2:9" ht="12.75">
      <c r="B51" s="112" t="s">
        <v>80</v>
      </c>
      <c r="C51" s="113"/>
      <c r="D51" s="113"/>
      <c r="E51" s="4"/>
      <c r="F51" s="92" t="s">
        <v>81</v>
      </c>
      <c r="G51" s="5"/>
      <c r="H51" s="5"/>
      <c r="I51" s="6"/>
    </row>
    <row r="52" spans="1:255" s="7" customFormat="1" ht="12.75">
      <c r="A52" s="67"/>
      <c r="B52" s="9"/>
      <c r="C52" s="91" t="s">
        <v>82</v>
      </c>
      <c r="D52" s="3"/>
      <c r="E52" s="4"/>
      <c r="F52" s="92" t="s">
        <v>83</v>
      </c>
      <c r="G52" s="5"/>
      <c r="H52" s="5"/>
      <c r="I52" s="6"/>
      <c r="M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</sheetData>
  <sheetProtection/>
  <mergeCells count="6">
    <mergeCell ref="F4:I4"/>
    <mergeCell ref="A20:A21"/>
    <mergeCell ref="B20:B21"/>
    <mergeCell ref="C20:C21"/>
    <mergeCell ref="D20:D21"/>
    <mergeCell ref="B51:D51"/>
  </mergeCells>
  <printOptions/>
  <pageMargins left="0.39" right="0.25" top="0.22" bottom="0.22" header="0.13" footer="0.16"/>
  <pageSetup fitToHeight="2" horizontalDpi="300" verticalDpi="300" orientation="portrait" scale="70" r:id="rId2"/>
  <headerFooter alignWithMargins="0">
    <oddHeader>&amp;RPagina &amp;P</oddHeader>
    <oddFooter>&amp;R&amp;Z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Buitrera</dc:creator>
  <cp:keywords/>
  <dc:description/>
  <cp:lastModifiedBy>Carlos Julio</cp:lastModifiedBy>
  <dcterms:created xsi:type="dcterms:W3CDTF">2016-02-04T18:06:31Z</dcterms:created>
  <dcterms:modified xsi:type="dcterms:W3CDTF">2016-02-11T16:14:54Z</dcterms:modified>
  <cp:category/>
  <cp:version/>
  <cp:contentType/>
  <cp:contentStatus/>
</cp:coreProperties>
</file>